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255" windowHeight="8955" activeTab="1"/>
  </bookViews>
  <sheets>
    <sheet name="Расчет сметы с НДС" sheetId="3" r:id="rId1"/>
    <sheet name="Бланк сметы с НДС" sheetId="4" r:id="rId2"/>
  </sheets>
  <calcPr calcId="125725"/>
</workbook>
</file>

<file path=xl/calcChain.xml><?xml version="1.0" encoding="utf-8"?>
<calcChain xmlns="http://schemas.openxmlformats.org/spreadsheetml/2006/main">
  <c r="E13" i="3"/>
  <c r="E17" s="1"/>
  <c r="E33" i="4"/>
  <c r="E16" i="3" l="1"/>
  <c r="E15"/>
  <c r="E45" i="4"/>
  <c r="E12" i="3" l="1"/>
  <c r="D24" i="4" l="1"/>
  <c r="D19"/>
  <c r="E24" l="1"/>
  <c r="D20"/>
  <c r="E19" l="1"/>
  <c r="E18" l="1"/>
  <c r="D22"/>
  <c r="D23"/>
  <c r="D18"/>
  <c r="E20" l="1"/>
  <c r="E22"/>
  <c r="E23"/>
  <c r="E19" i="3" l="1"/>
  <c r="D27" l="1"/>
  <c r="D34" i="4" s="1"/>
  <c r="D26" i="3"/>
  <c r="D33" i="4" s="1"/>
  <c r="E39" i="3"/>
  <c r="E20" s="1"/>
  <c r="D24"/>
  <c r="D31" i="4" s="1"/>
  <c r="D29" i="3"/>
  <c r="D36" i="4" s="1"/>
  <c r="D33" i="3"/>
  <c r="D37"/>
  <c r="D28"/>
  <c r="D35" i="4" s="1"/>
  <c r="D32" i="3"/>
  <c r="D39" i="4" s="1"/>
  <c r="D36" i="3"/>
  <c r="D31"/>
  <c r="D38" i="4" s="1"/>
  <c r="D35" i="3"/>
  <c r="D25"/>
  <c r="D30"/>
  <c r="D37" i="4" s="1"/>
  <c r="D34" i="3"/>
  <c r="D38"/>
  <c r="E26" i="4"/>
  <c r="E21" i="3" l="1"/>
  <c r="E23" s="1"/>
  <c r="E22"/>
  <c r="D45" i="4"/>
  <c r="D44"/>
  <c r="D43"/>
  <c r="D41"/>
  <c r="E40"/>
  <c r="E37"/>
  <c r="E32"/>
  <c r="E41"/>
  <c r="E38"/>
  <c r="E34"/>
  <c r="E39"/>
  <c r="E35"/>
  <c r="E44"/>
  <c r="E36"/>
  <c r="E31"/>
  <c r="D32"/>
  <c r="D40" l="1"/>
  <c r="E43"/>
  <c r="D20" i="3" l="1"/>
  <c r="D22" l="1"/>
  <c r="D29" i="4" s="1"/>
  <c r="D27"/>
  <c r="E29"/>
  <c r="D21" i="3" l="1"/>
  <c r="E28" i="4"/>
  <c r="E40" i="3"/>
  <c r="E41" s="1"/>
  <c r="D23" l="1"/>
  <c r="E27" i="4"/>
  <c r="E46" s="1"/>
  <c r="D28"/>
  <c r="E30"/>
  <c r="D40" i="3" l="1"/>
  <c r="D41" s="1"/>
  <c r="D30" i="4" s="1"/>
  <c r="D46" s="1"/>
  <c r="E44" i="3"/>
  <c r="D44" l="1"/>
</calcChain>
</file>

<file path=xl/sharedStrings.xml><?xml version="1.0" encoding="utf-8"?>
<sst xmlns="http://schemas.openxmlformats.org/spreadsheetml/2006/main" count="93" uniqueCount="62">
  <si>
    <t xml:space="preserve">Наименование </t>
  </si>
  <si>
    <t>Доля в общих расходах (в%)</t>
  </si>
  <si>
    <t xml:space="preserve"> Сумма, руб. </t>
  </si>
  <si>
    <t xml:space="preserve">         в том числе отчисления в ЦФ на:</t>
  </si>
  <si>
    <t>доля в общих расходах</t>
  </si>
  <si>
    <t xml:space="preserve">Остаток нераспределенных средств </t>
  </si>
  <si>
    <t xml:space="preserve">Руководитель </t>
  </si>
  <si>
    <t>СОГЛАСОВАНО:</t>
  </si>
  <si>
    <t>КОСГУ</t>
  </si>
  <si>
    <t>КВР</t>
  </si>
  <si>
    <t>С.В. Мякотина</t>
  </si>
  <si>
    <t>УТВЕРЖДАЮ:</t>
  </si>
  <si>
    <t>Инструкция по расчету показателей для составления  Сметы доходов и расходов по внебюджетной деятельности</t>
  </si>
  <si>
    <t xml:space="preserve"> Для составления сметы  руководителем лицевого счета заполняются: </t>
  </si>
  <si>
    <t>2.2.Коммунальные услуги</t>
  </si>
  <si>
    <t>2.3.Услуги по содержанию имущества</t>
  </si>
  <si>
    <t>Начальник ОБиВФ</t>
  </si>
  <si>
    <r>
      <t>1</t>
    </r>
    <r>
      <rPr>
        <sz val="14"/>
        <rFont val="Times New Roman"/>
        <family val="1"/>
        <charset val="204"/>
      </rPr>
      <t>. В ЛИСТЕ - РАСЧЕТ сметы с НДС:</t>
    </r>
  </si>
  <si>
    <t xml:space="preserve">2.1.Общехозяйственные расходы </t>
  </si>
  <si>
    <t>1. ДОХОД (100%+20% НДС)</t>
  </si>
  <si>
    <t xml:space="preserve">2.доход без НДС (20%) </t>
  </si>
  <si>
    <t xml:space="preserve"> Итого доход структурного подразделения </t>
  </si>
  <si>
    <t xml:space="preserve">Заработная плата </t>
  </si>
  <si>
    <t>Резерв на предстоящую оплату отпусков</t>
  </si>
  <si>
    <t>Начисления на з/пл. (30,2%)</t>
  </si>
  <si>
    <t>Начисления на  резерв з/пл. (30,2%)</t>
  </si>
  <si>
    <t xml:space="preserve">Услуги связи </t>
  </si>
  <si>
    <t xml:space="preserve">Транспортные услуги </t>
  </si>
  <si>
    <t>Коммунальные услуги</t>
  </si>
  <si>
    <t>Услуги по содержанию имущества</t>
  </si>
  <si>
    <t xml:space="preserve">Прочие расходы </t>
  </si>
  <si>
    <t xml:space="preserve">Увеличение стоимости основных средств </t>
  </si>
  <si>
    <t>ДОХОД (100%+20% НДС)</t>
  </si>
  <si>
    <t>Общехозяйственные расходы</t>
  </si>
  <si>
    <t>ИТОГО РАСХОД</t>
  </si>
  <si>
    <t>НДС (20%)</t>
  </si>
  <si>
    <t>1.1.НДС  (20%)</t>
  </si>
  <si>
    <t xml:space="preserve"> ____________20___ г.</t>
  </si>
  <si>
    <t xml:space="preserve">  доходов и расходов по приносящей доход деятельности 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</si>
  <si>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</si>
  <si>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</si>
  <si>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мягкого инвентаря</t>
  </si>
  <si>
    <t>Увеличение стоимости прочих материальных запасов</t>
  </si>
  <si>
    <t xml:space="preserve"> Увеличение стоимости прочих материальных запасов однократного применения</t>
  </si>
  <si>
    <t xml:space="preserve">Доход без НДС (20%) </t>
  </si>
  <si>
    <t>_________</t>
  </si>
  <si>
    <t>Увеличение стоимости горюче-смазочных материалов</t>
  </si>
  <si>
    <t>Увеличение стоимости прочих материальных запасов однократного применения</t>
  </si>
  <si>
    <t>Заполняются ячейки такого цвета</t>
  </si>
  <si>
    <r>
      <t>Прочие работы, услуги</t>
    </r>
    <r>
      <rPr>
        <sz val="11"/>
        <rFont val="Times New Roman"/>
        <family val="1"/>
        <charset val="204"/>
      </rPr>
      <t xml:space="preserve"> (проезд, проживание в командировках)</t>
    </r>
  </si>
  <si>
    <r>
      <t>Прочие несоциальные выплаты персоналу в денежной форме</t>
    </r>
    <r>
      <rPr>
        <sz val="11"/>
        <rFont val="Times New Roman"/>
        <family val="1"/>
        <charset val="204"/>
      </rPr>
      <t xml:space="preserve"> (суточные)</t>
    </r>
  </si>
  <si>
    <t>(подпись)</t>
  </si>
  <si>
    <t>(ФИО)</t>
  </si>
  <si>
    <t>(дата)</t>
  </si>
  <si>
    <t>Смета</t>
  </si>
  <si>
    <t>Вкладке "Бланк сметы" необходимо написать Ректор/проректор  и ФИО</t>
  </si>
  <si>
    <t>Научно-исследовательские и опытно-конструкторские работы</t>
  </si>
  <si>
    <t>на 202_ год</t>
  </si>
  <si>
    <t>Ректор/Проректор</t>
  </si>
  <si>
    <t>(наименование структурного подразделения)</t>
  </si>
  <si>
    <t>Главный бухгалтер</t>
  </si>
  <si>
    <t>А.Н.Гичева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</si>
</sst>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#"/>
    <numFmt numFmtId="166" formatCode="#,###.00"/>
    <numFmt numFmtId="167" formatCode="#,##0.00_р_."/>
  </numFmts>
  <fonts count="16">
    <font>
      <sz val="10"/>
      <name val="Arial Cyr"/>
      <charset val="204"/>
    </font>
    <font>
      <sz val="10"/>
      <name val="Arial Cyr"/>
      <charset val="204"/>
    </font>
    <font>
      <b/>
      <sz val="12"/>
      <color theme="1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9" fillId="0" borderId="0" xfId="0" applyFont="1"/>
    <xf numFmtId="0" fontId="10" fillId="2" borderId="0" xfId="0" applyFont="1" applyFill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2" borderId="0" xfId="0" applyFont="1" applyFill="1" applyAlignment="1"/>
    <xf numFmtId="3" fontId="0" fillId="0" borderId="0" xfId="0" applyNumberFormat="1"/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6" fontId="5" fillId="0" borderId="1" xfId="2" applyNumberFormat="1" applyFont="1" applyBorder="1" applyAlignment="1">
      <alignment horizontal="center" vertical="center"/>
    </xf>
    <xf numFmtId="43" fontId="0" fillId="0" borderId="0" xfId="2" applyFont="1"/>
    <xf numFmtId="164" fontId="0" fillId="0" borderId="0" xfId="0" applyNumberFormat="1"/>
    <xf numFmtId="0" fontId="12" fillId="0" borderId="0" xfId="0" applyFont="1" applyBorder="1" applyAlignment="1">
      <alignment vertical="top" wrapText="1"/>
    </xf>
    <xf numFmtId="166" fontId="6" fillId="0" borderId="1" xfId="2" applyNumberFormat="1" applyFont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/>
    </xf>
    <xf numFmtId="167" fontId="6" fillId="0" borderId="1" xfId="2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opLeftCell="A13" workbookViewId="0">
      <selection activeCell="A33" sqref="A33"/>
    </sheetView>
  </sheetViews>
  <sheetFormatPr defaultRowHeight="12.75"/>
  <cols>
    <col min="1" max="1" width="53" customWidth="1"/>
    <col min="2" max="2" width="11.5703125" customWidth="1"/>
    <col min="3" max="3" width="13.42578125" customWidth="1"/>
    <col min="4" max="4" width="13.7109375" customWidth="1"/>
    <col min="5" max="5" width="15.7109375" customWidth="1"/>
    <col min="7" max="7" width="16.7109375" customWidth="1"/>
    <col min="8" max="8" width="16.85546875" customWidth="1"/>
  </cols>
  <sheetData>
    <row r="1" spans="1:10" ht="18.75">
      <c r="A1" s="43" t="s">
        <v>12</v>
      </c>
      <c r="B1" s="35"/>
      <c r="C1" s="35"/>
      <c r="D1" s="33"/>
      <c r="E1" s="33"/>
      <c r="F1" s="33"/>
      <c r="G1" s="33"/>
      <c r="H1" s="33"/>
      <c r="I1" s="33"/>
      <c r="J1" s="33"/>
    </row>
    <row r="2" spans="1:10" ht="18.75">
      <c r="A2" s="35" t="s">
        <v>13</v>
      </c>
      <c r="B2" s="36"/>
      <c r="C2" s="36"/>
      <c r="D2" s="32"/>
      <c r="E2" s="32"/>
    </row>
    <row r="3" spans="1:10" ht="18.75">
      <c r="A3" s="37" t="s">
        <v>17</v>
      </c>
      <c r="B3" s="34"/>
      <c r="C3" s="34"/>
    </row>
    <row r="4" spans="1:10" ht="18.75">
      <c r="A4" s="42" t="s">
        <v>48</v>
      </c>
      <c r="B4" s="34"/>
      <c r="C4" s="34"/>
    </row>
    <row r="5" spans="1:10" ht="18.75">
      <c r="A5" s="38" t="s">
        <v>55</v>
      </c>
      <c r="B5" s="34"/>
      <c r="C5" s="34"/>
    </row>
    <row r="6" spans="1:10" ht="18.75">
      <c r="A6" s="34"/>
      <c r="B6" s="34"/>
      <c r="C6" s="34"/>
    </row>
    <row r="8" spans="1:10" ht="15.75">
      <c r="A8" s="27"/>
      <c r="B8" s="27"/>
      <c r="C8" s="27"/>
      <c r="D8" s="28"/>
      <c r="E8" s="28"/>
    </row>
    <row r="9" spans="1:10" ht="63">
      <c r="A9" s="3" t="s">
        <v>0</v>
      </c>
      <c r="B9" s="3" t="s">
        <v>8</v>
      </c>
      <c r="C9" s="3" t="s">
        <v>9</v>
      </c>
      <c r="D9" s="4" t="s">
        <v>1</v>
      </c>
      <c r="E9" s="4" t="s">
        <v>2</v>
      </c>
    </row>
    <row r="10" spans="1:10" ht="15.75">
      <c r="A10" s="29">
        <v>1</v>
      </c>
      <c r="B10" s="29">
        <v>2</v>
      </c>
      <c r="C10" s="29">
        <v>3</v>
      </c>
      <c r="D10" s="29">
        <v>4</v>
      </c>
      <c r="E10" s="30">
        <v>5</v>
      </c>
    </row>
    <row r="11" spans="1:10" ht="15.75">
      <c r="A11" s="7" t="s">
        <v>19</v>
      </c>
      <c r="B11" s="5"/>
      <c r="C11" s="5"/>
      <c r="D11" s="31">
        <v>120</v>
      </c>
      <c r="E11" s="53"/>
    </row>
    <row r="12" spans="1:10" ht="15.75">
      <c r="A12" s="7" t="s">
        <v>36</v>
      </c>
      <c r="B12" s="5"/>
      <c r="C12" s="5"/>
      <c r="D12" s="31">
        <v>20</v>
      </c>
      <c r="E12" s="54">
        <f>E11-E13</f>
        <v>0</v>
      </c>
    </row>
    <row r="13" spans="1:10" ht="15.75">
      <c r="A13" s="7" t="s">
        <v>20</v>
      </c>
      <c r="B13" s="6"/>
      <c r="C13" s="6"/>
      <c r="D13" s="8">
        <v>100</v>
      </c>
      <c r="E13" s="55">
        <f>ROUND(E11*D13/D11,2)</f>
        <v>0</v>
      </c>
    </row>
    <row r="14" spans="1:10" ht="15.75">
      <c r="A14" s="7" t="s">
        <v>3</v>
      </c>
      <c r="B14" s="6"/>
      <c r="C14" s="6"/>
      <c r="D14" s="8"/>
      <c r="E14" s="55"/>
    </row>
    <row r="15" spans="1:10" ht="15.75">
      <c r="A15" s="39" t="s">
        <v>18</v>
      </c>
      <c r="B15" s="40"/>
      <c r="C15" s="40"/>
      <c r="D15" s="41"/>
      <c r="E15" s="56">
        <f>ROUND($E$13*D15/100,2)</f>
        <v>0</v>
      </c>
    </row>
    <row r="16" spans="1:10" ht="15.75">
      <c r="A16" s="9" t="s">
        <v>14</v>
      </c>
      <c r="B16" s="6"/>
      <c r="C16" s="6"/>
      <c r="D16" s="8">
        <v>5</v>
      </c>
      <c r="E16" s="56">
        <f>ROUND($E$13*D16/100,2)</f>
        <v>0</v>
      </c>
    </row>
    <row r="17" spans="1:10" ht="15.75">
      <c r="A17" s="11" t="s">
        <v>15</v>
      </c>
      <c r="B17" s="10"/>
      <c r="C17" s="10"/>
      <c r="D17" s="12">
        <v>5</v>
      </c>
      <c r="E17" s="56">
        <f>ROUND($E$13*D17/100,2)</f>
        <v>0</v>
      </c>
    </row>
    <row r="18" spans="1:10" ht="15.75">
      <c r="A18" s="13"/>
      <c r="B18" s="6"/>
      <c r="C18" s="6"/>
      <c r="D18" s="8"/>
      <c r="E18" s="56"/>
    </row>
    <row r="19" spans="1:10" ht="47.25">
      <c r="A19" s="13" t="s">
        <v>21</v>
      </c>
      <c r="B19" s="6"/>
      <c r="C19" s="6"/>
      <c r="D19" s="23" t="s">
        <v>4</v>
      </c>
      <c r="E19" s="55">
        <f>E13-E15-E16-E17</f>
        <v>0</v>
      </c>
    </row>
    <row r="20" spans="1:10" ht="15.75">
      <c r="A20" s="14" t="s">
        <v>22</v>
      </c>
      <c r="B20" s="87">
        <v>211</v>
      </c>
      <c r="C20" s="87">
        <v>111</v>
      </c>
      <c r="D20" s="12" t="e">
        <f>ROUND(100*E20/E$19,2)</f>
        <v>#DIV/0!</v>
      </c>
      <c r="E20" s="70">
        <f>ROUND(E39*100/150.93,2)</f>
        <v>0</v>
      </c>
    </row>
    <row r="21" spans="1:10" ht="15.75">
      <c r="A21" s="15" t="s">
        <v>23</v>
      </c>
      <c r="B21" s="88"/>
      <c r="C21" s="88"/>
      <c r="D21" s="12" t="e">
        <f t="shared" ref="D21:D38" si="0">ROUND(100*E21/E$19,2)</f>
        <v>#DIV/0!</v>
      </c>
      <c r="E21" s="70">
        <f>ROUND(E20*15.92%,2)</f>
        <v>0</v>
      </c>
      <c r="G21" s="44"/>
      <c r="H21" s="44"/>
    </row>
    <row r="22" spans="1:10" ht="15.75">
      <c r="A22" s="15" t="s">
        <v>24</v>
      </c>
      <c r="B22" s="87">
        <v>213</v>
      </c>
      <c r="C22" s="87">
        <v>119</v>
      </c>
      <c r="D22" s="12" t="e">
        <f t="shared" si="0"/>
        <v>#DIV/0!</v>
      </c>
      <c r="E22" s="70">
        <f>ROUND(E20*30.2%,2)</f>
        <v>0</v>
      </c>
    </row>
    <row r="23" spans="1:10" ht="15.75">
      <c r="A23" s="15" t="s">
        <v>25</v>
      </c>
      <c r="B23" s="88"/>
      <c r="C23" s="88"/>
      <c r="D23" s="12" t="e">
        <f t="shared" si="0"/>
        <v>#DIV/0!</v>
      </c>
      <c r="E23" s="70">
        <f>ROUND(E21*30.2%,2)</f>
        <v>0</v>
      </c>
      <c r="G23" s="49"/>
      <c r="H23" s="49"/>
    </row>
    <row r="24" spans="1:10" ht="31.5">
      <c r="A24" s="81" t="s">
        <v>50</v>
      </c>
      <c r="B24" s="75">
        <v>212</v>
      </c>
      <c r="C24" s="89">
        <v>112</v>
      </c>
      <c r="D24" s="12" t="e">
        <f t="shared" si="0"/>
        <v>#DIV/0!</v>
      </c>
      <c r="E24" s="77"/>
      <c r="G24" s="49"/>
      <c r="H24" s="49"/>
    </row>
    <row r="25" spans="1:10" ht="30.75">
      <c r="A25" s="78" t="s">
        <v>49</v>
      </c>
      <c r="B25" s="3">
        <v>226</v>
      </c>
      <c r="C25" s="90"/>
      <c r="D25" s="12" t="e">
        <f t="shared" si="0"/>
        <v>#DIV/0!</v>
      </c>
      <c r="E25" s="72"/>
    </row>
    <row r="26" spans="1:10" ht="15.75" customHeight="1">
      <c r="A26" s="82" t="s">
        <v>56</v>
      </c>
      <c r="B26" s="83">
        <v>226</v>
      </c>
      <c r="C26" s="83">
        <v>241</v>
      </c>
      <c r="D26" s="12" t="e">
        <f t="shared" si="0"/>
        <v>#DIV/0!</v>
      </c>
      <c r="E26" s="72"/>
    </row>
    <row r="27" spans="1:10" ht="15.75">
      <c r="A27" s="14" t="s">
        <v>26</v>
      </c>
      <c r="B27" s="3">
        <v>221</v>
      </c>
      <c r="C27" s="84">
        <v>244</v>
      </c>
      <c r="D27" s="12" t="e">
        <f t="shared" si="0"/>
        <v>#DIV/0!</v>
      </c>
      <c r="E27" s="72"/>
      <c r="G27" s="50"/>
      <c r="H27" s="50"/>
    </row>
    <row r="28" spans="1:10" ht="15.75">
      <c r="A28" s="14" t="s">
        <v>27</v>
      </c>
      <c r="B28" s="3">
        <v>222</v>
      </c>
      <c r="C28" s="85"/>
      <c r="D28" s="12" t="e">
        <f t="shared" si="0"/>
        <v>#DIV/0!</v>
      </c>
      <c r="E28" s="72"/>
      <c r="G28" s="60"/>
    </row>
    <row r="29" spans="1:10" ht="15.75">
      <c r="A29" s="9" t="s">
        <v>28</v>
      </c>
      <c r="B29" s="3">
        <v>223</v>
      </c>
      <c r="C29" s="85"/>
      <c r="D29" s="12" t="e">
        <f t="shared" si="0"/>
        <v>#DIV/0!</v>
      </c>
      <c r="E29" s="72"/>
    </row>
    <row r="30" spans="1:10" ht="15.75">
      <c r="A30" s="11" t="s">
        <v>29</v>
      </c>
      <c r="B30" s="3">
        <v>225</v>
      </c>
      <c r="C30" s="85"/>
      <c r="D30" s="12" t="e">
        <f t="shared" si="0"/>
        <v>#DIV/0!</v>
      </c>
      <c r="E30" s="72"/>
    </row>
    <row r="31" spans="1:10" ht="15.75">
      <c r="A31" s="14" t="s">
        <v>30</v>
      </c>
      <c r="B31" s="3">
        <v>226</v>
      </c>
      <c r="C31" s="85"/>
      <c r="D31" s="12" t="e">
        <f t="shared" si="0"/>
        <v>#DIV/0!</v>
      </c>
      <c r="E31" s="72"/>
    </row>
    <row r="32" spans="1:10" ht="15.75">
      <c r="A32" s="14" t="s">
        <v>31</v>
      </c>
      <c r="B32" s="3">
        <v>310</v>
      </c>
      <c r="C32" s="85"/>
      <c r="D32" s="12" t="e">
        <f t="shared" si="0"/>
        <v>#DIV/0!</v>
      </c>
      <c r="E32" s="72"/>
      <c r="J32" s="44"/>
    </row>
    <row r="33" spans="1:7" ht="31.5">
      <c r="A33" s="63" t="s">
        <v>39</v>
      </c>
      <c r="B33" s="3">
        <v>341</v>
      </c>
      <c r="C33" s="85"/>
      <c r="D33" s="12" t="e">
        <f t="shared" si="0"/>
        <v>#DIV/0!</v>
      </c>
      <c r="E33" s="72"/>
    </row>
    <row r="34" spans="1:7" ht="15.75">
      <c r="A34" s="64" t="s">
        <v>40</v>
      </c>
      <c r="B34" s="3">
        <v>342</v>
      </c>
      <c r="C34" s="85"/>
      <c r="D34" s="12" t="e">
        <f t="shared" si="0"/>
        <v>#DIV/0!</v>
      </c>
      <c r="E34" s="72"/>
    </row>
    <row r="35" spans="1:7" ht="31.5">
      <c r="A35" s="63" t="s">
        <v>46</v>
      </c>
      <c r="B35" s="3">
        <v>343</v>
      </c>
      <c r="C35" s="85"/>
      <c r="D35" s="12" t="e">
        <f t="shared" si="0"/>
        <v>#DIV/0!</v>
      </c>
      <c r="E35" s="72"/>
    </row>
    <row r="36" spans="1:7" ht="15.75">
      <c r="A36" s="65" t="s">
        <v>41</v>
      </c>
      <c r="B36" s="3">
        <v>345</v>
      </c>
      <c r="C36" s="85"/>
      <c r="D36" s="12" t="e">
        <f t="shared" si="0"/>
        <v>#DIV/0!</v>
      </c>
      <c r="E36" s="72"/>
    </row>
    <row r="37" spans="1:7" ht="15.75">
      <c r="A37" s="64" t="s">
        <v>42</v>
      </c>
      <c r="B37" s="3">
        <v>346</v>
      </c>
      <c r="C37" s="85"/>
      <c r="D37" s="12" t="e">
        <f t="shared" si="0"/>
        <v>#DIV/0!</v>
      </c>
      <c r="E37" s="72"/>
    </row>
    <row r="38" spans="1:7" ht="31.5">
      <c r="A38" s="63" t="s">
        <v>47</v>
      </c>
      <c r="B38" s="3">
        <v>349</v>
      </c>
      <c r="C38" s="86"/>
      <c r="D38" s="12" t="e">
        <f t="shared" si="0"/>
        <v>#DIV/0!</v>
      </c>
      <c r="E38" s="72"/>
    </row>
    <row r="39" spans="1:7" ht="15.75">
      <c r="A39" s="63"/>
      <c r="B39" s="3"/>
      <c r="C39" s="66"/>
      <c r="D39" s="12"/>
      <c r="E39" s="71">
        <f>E19-SUM(E24:E38)</f>
        <v>0</v>
      </c>
    </row>
    <row r="40" spans="1:7" ht="15.75">
      <c r="A40" s="14" t="s">
        <v>5</v>
      </c>
      <c r="B40" s="6"/>
      <c r="C40" s="6"/>
      <c r="D40" s="12" t="e">
        <f>100-SUM(D20:D38)</f>
        <v>#DIV/0!</v>
      </c>
      <c r="E40" s="71">
        <f>E19-(SUM(E20:E38))</f>
        <v>0</v>
      </c>
      <c r="G40" s="44"/>
    </row>
    <row r="41" spans="1:7" ht="15.75">
      <c r="A41" s="14"/>
      <c r="B41" s="6"/>
      <c r="C41" s="6"/>
      <c r="D41" s="12" t="e">
        <f>D23+D40</f>
        <v>#DIV/0!</v>
      </c>
      <c r="E41" s="71">
        <f>E20+E40</f>
        <v>0</v>
      </c>
    </row>
    <row r="42" spans="1:7" ht="15.75">
      <c r="A42" s="14"/>
      <c r="B42" s="6"/>
      <c r="C42" s="6"/>
      <c r="D42" s="12"/>
      <c r="E42" s="56"/>
    </row>
    <row r="43" spans="1:7" ht="15.75">
      <c r="A43" s="3"/>
      <c r="B43" s="10"/>
      <c r="C43" s="6"/>
      <c r="D43" s="17"/>
      <c r="E43" s="57"/>
    </row>
    <row r="44" spans="1:7" ht="15.75">
      <c r="A44" s="14" t="s">
        <v>34</v>
      </c>
      <c r="B44" s="10"/>
      <c r="C44" s="6"/>
      <c r="D44" s="18" t="e">
        <f>SUM(D20:D40)</f>
        <v>#DIV/0!</v>
      </c>
      <c r="E44" s="58">
        <f>SUM(E20:E38)+E41</f>
        <v>0</v>
      </c>
    </row>
  </sheetData>
  <mergeCells count="6">
    <mergeCell ref="C27:C38"/>
    <mergeCell ref="B20:B21"/>
    <mergeCell ref="C20:C21"/>
    <mergeCell ref="B22:B23"/>
    <mergeCell ref="C22:C23"/>
    <mergeCell ref="C24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7"/>
  <sheetViews>
    <sheetView tabSelected="1" topLeftCell="A13" workbookViewId="0">
      <selection activeCell="D56" sqref="A56:E56"/>
    </sheetView>
  </sheetViews>
  <sheetFormatPr defaultRowHeight="12.75"/>
  <cols>
    <col min="1" max="1" width="56.7109375" customWidth="1"/>
    <col min="4" max="4" width="15.42578125" customWidth="1"/>
    <col min="5" max="5" width="14.85546875" customWidth="1"/>
  </cols>
  <sheetData>
    <row r="1" spans="1:5" ht="15.75">
      <c r="A1" s="1"/>
      <c r="B1" s="1"/>
      <c r="C1" s="101" t="s">
        <v>11</v>
      </c>
      <c r="D1" s="101"/>
      <c r="E1" s="62"/>
    </row>
    <row r="2" spans="1:5" ht="15.75" customHeight="1">
      <c r="A2" s="1"/>
      <c r="B2" s="1"/>
      <c r="C2" s="73"/>
      <c r="D2" s="100" t="s">
        <v>58</v>
      </c>
      <c r="E2" s="100"/>
    </row>
    <row r="3" spans="1:5" ht="15.75">
      <c r="A3" s="1"/>
      <c r="B3" s="1"/>
      <c r="C3" s="61"/>
      <c r="D3" s="61"/>
      <c r="E3" s="61"/>
    </row>
    <row r="4" spans="1:5" ht="15.75">
      <c r="A4" s="2"/>
      <c r="B4" s="2"/>
      <c r="C4" s="62"/>
      <c r="D4" s="101" t="s">
        <v>45</v>
      </c>
      <c r="E4" s="101"/>
    </row>
    <row r="5" spans="1:5" ht="15.75">
      <c r="A5" s="2"/>
      <c r="B5" s="2"/>
      <c r="C5" s="21"/>
      <c r="D5" s="21"/>
      <c r="E5" s="21"/>
    </row>
    <row r="6" spans="1:5" ht="15.75">
      <c r="A6" s="2"/>
      <c r="B6" s="2"/>
      <c r="C6" s="102" t="s">
        <v>37</v>
      </c>
      <c r="D6" s="102"/>
      <c r="E6" s="102"/>
    </row>
    <row r="7" spans="1:5" ht="15.75">
      <c r="A7" s="2"/>
      <c r="B7" s="2"/>
      <c r="C7" s="21"/>
      <c r="D7" s="21"/>
      <c r="E7" s="21"/>
    </row>
    <row r="8" spans="1:5" ht="15">
      <c r="A8" s="2"/>
      <c r="B8" s="2"/>
      <c r="C8" s="2"/>
      <c r="D8" s="2"/>
      <c r="E8" s="2"/>
    </row>
    <row r="9" spans="1:5" ht="19.5" customHeight="1">
      <c r="A9" s="97" t="s">
        <v>54</v>
      </c>
      <c r="B9" s="97"/>
      <c r="C9" s="97"/>
      <c r="D9" s="97"/>
      <c r="E9" s="97"/>
    </row>
    <row r="10" spans="1:5" ht="18.75">
      <c r="A10" s="97" t="s">
        <v>38</v>
      </c>
      <c r="B10" s="97"/>
      <c r="C10" s="97"/>
      <c r="D10" s="97"/>
      <c r="E10" s="97"/>
    </row>
    <row r="11" spans="1:5" ht="18.75">
      <c r="A11" s="98" t="s">
        <v>57</v>
      </c>
      <c r="B11" s="98"/>
      <c r="C11" s="98"/>
      <c r="D11" s="98"/>
      <c r="E11" s="98"/>
    </row>
    <row r="12" spans="1:5" ht="18.75">
      <c r="A12" s="103"/>
      <c r="B12" s="104"/>
      <c r="C12" s="104"/>
      <c r="D12" s="104"/>
      <c r="E12" s="104"/>
    </row>
    <row r="13" spans="1:5" ht="18.75">
      <c r="A13" s="105"/>
      <c r="B13" s="106"/>
      <c r="C13" s="106"/>
      <c r="D13" s="106"/>
      <c r="E13" s="106"/>
    </row>
    <row r="14" spans="1:5" ht="15">
      <c r="A14" s="107" t="s">
        <v>59</v>
      </c>
      <c r="B14" s="107"/>
      <c r="C14" s="107"/>
      <c r="D14" s="107"/>
      <c r="E14" s="107"/>
    </row>
    <row r="15" spans="1:5" ht="16.5">
      <c r="A15" s="51"/>
      <c r="B15" s="51"/>
      <c r="C15" s="51"/>
      <c r="D15" s="51"/>
      <c r="E15" s="51"/>
    </row>
    <row r="16" spans="1:5" ht="31.5">
      <c r="A16" s="3" t="s">
        <v>0</v>
      </c>
      <c r="B16" s="3" t="s">
        <v>8</v>
      </c>
      <c r="C16" s="3" t="s">
        <v>9</v>
      </c>
      <c r="D16" s="4" t="s">
        <v>1</v>
      </c>
      <c r="E16" s="4" t="s">
        <v>2</v>
      </c>
    </row>
    <row r="17" spans="1:7" ht="15.75">
      <c r="A17" s="29">
        <v>1</v>
      </c>
      <c r="B17" s="29">
        <v>2</v>
      </c>
      <c r="C17" s="29">
        <v>3</v>
      </c>
      <c r="D17" s="29">
        <v>4</v>
      </c>
      <c r="E17" s="30">
        <v>5</v>
      </c>
    </row>
    <row r="18" spans="1:7" ht="15.75">
      <c r="A18" s="74" t="s">
        <v>32</v>
      </c>
      <c r="B18" s="5"/>
      <c r="C18" s="5"/>
      <c r="D18" s="52">
        <f>'Расчет сметы с НДС'!D11</f>
        <v>120</v>
      </c>
      <c r="E18" s="68">
        <f>'Расчет сметы с НДС'!E11</f>
        <v>0</v>
      </c>
    </row>
    <row r="19" spans="1:7" ht="15.75">
      <c r="A19" s="7" t="s">
        <v>35</v>
      </c>
      <c r="B19" s="5"/>
      <c r="C19" s="5"/>
      <c r="D19" s="48">
        <f>'Расчет сметы с НДС'!D12</f>
        <v>20</v>
      </c>
      <c r="E19" s="76">
        <f>'Расчет сметы с НДС'!E12</f>
        <v>0</v>
      </c>
    </row>
    <row r="20" spans="1:7" ht="15.75">
      <c r="A20" s="74" t="s">
        <v>44</v>
      </c>
      <c r="B20" s="6"/>
      <c r="C20" s="6"/>
      <c r="D20" s="52">
        <f>'Расчет сметы с НДС'!D13</f>
        <v>100</v>
      </c>
      <c r="E20" s="68">
        <f>'Расчет сметы с НДС'!E13</f>
        <v>0</v>
      </c>
    </row>
    <row r="21" spans="1:7" ht="15.75">
      <c r="A21" s="7" t="s">
        <v>3</v>
      </c>
      <c r="B21" s="6"/>
      <c r="C21" s="6"/>
      <c r="D21" s="48"/>
      <c r="E21" s="68"/>
    </row>
    <row r="22" spans="1:7" ht="15.75">
      <c r="A22" s="9" t="s">
        <v>33</v>
      </c>
      <c r="B22" s="6"/>
      <c r="C22" s="6"/>
      <c r="D22" s="31">
        <f>'Расчет сметы с НДС'!D15</f>
        <v>0</v>
      </c>
      <c r="E22" s="76">
        <f>'Расчет сметы с НДС'!E15</f>
        <v>0</v>
      </c>
    </row>
    <row r="23" spans="1:7" ht="15.75">
      <c r="A23" s="9" t="s">
        <v>28</v>
      </c>
      <c r="B23" s="6"/>
      <c r="C23" s="6"/>
      <c r="D23" s="48">
        <f>'Расчет сметы с НДС'!D16</f>
        <v>5</v>
      </c>
      <c r="E23" s="76">
        <f>'Расчет сметы с НДС'!E16</f>
        <v>0</v>
      </c>
      <c r="G23" s="47"/>
    </row>
    <row r="24" spans="1:7" ht="15.75">
      <c r="A24" s="11" t="s">
        <v>29</v>
      </c>
      <c r="B24" s="10"/>
      <c r="C24" s="10"/>
      <c r="D24" s="48">
        <f>'Расчет сметы с НДС'!D17</f>
        <v>5</v>
      </c>
      <c r="E24" s="76">
        <f>'Расчет сметы с НДС'!E17</f>
        <v>0</v>
      </c>
    </row>
    <row r="25" spans="1:7" ht="15.75">
      <c r="A25" s="13"/>
      <c r="B25" s="6"/>
      <c r="C25" s="6"/>
      <c r="D25" s="45"/>
      <c r="E25" s="68"/>
    </row>
    <row r="26" spans="1:7" ht="31.5">
      <c r="A26" s="13" t="s">
        <v>21</v>
      </c>
      <c r="B26" s="6"/>
      <c r="C26" s="6"/>
      <c r="D26" s="46" t="s">
        <v>4</v>
      </c>
      <c r="E26" s="68">
        <f>'Расчет сметы с НДС'!E19</f>
        <v>0</v>
      </c>
    </row>
    <row r="27" spans="1:7" ht="15.75">
      <c r="A27" s="14" t="s">
        <v>22</v>
      </c>
      <c r="B27" s="87">
        <v>211</v>
      </c>
      <c r="C27" s="87">
        <v>111</v>
      </c>
      <c r="D27" s="8" t="e">
        <f>'Расчет сметы с НДС'!D20</f>
        <v>#DIV/0!</v>
      </c>
      <c r="E27" s="67">
        <f>'Расчет сметы с НДС'!E41</f>
        <v>0</v>
      </c>
    </row>
    <row r="28" spans="1:7" ht="15.75">
      <c r="A28" s="14" t="s">
        <v>23</v>
      </c>
      <c r="B28" s="88"/>
      <c r="C28" s="88"/>
      <c r="D28" s="8" t="e">
        <f>'Расчет сметы с НДС'!D21</f>
        <v>#DIV/0!</v>
      </c>
      <c r="E28" s="67">
        <f>'Расчет сметы с НДС'!E21</f>
        <v>0</v>
      </c>
    </row>
    <row r="29" spans="1:7" ht="15.75">
      <c r="A29" s="14" t="s">
        <v>24</v>
      </c>
      <c r="B29" s="87">
        <v>213</v>
      </c>
      <c r="C29" s="87">
        <v>119</v>
      </c>
      <c r="D29" s="8" t="e">
        <f>'Расчет сметы с НДС'!D22</f>
        <v>#DIV/0!</v>
      </c>
      <c r="E29" s="67">
        <f>'Расчет сметы с НДС'!E22</f>
        <v>0</v>
      </c>
    </row>
    <row r="30" spans="1:7" ht="15.75">
      <c r="A30" s="14" t="s">
        <v>25</v>
      </c>
      <c r="B30" s="88"/>
      <c r="C30" s="88"/>
      <c r="D30" s="8" t="e">
        <f>'Расчет сметы с НДС'!D41</f>
        <v>#DIV/0!</v>
      </c>
      <c r="E30" s="67">
        <f>'Расчет сметы с НДС'!E23</f>
        <v>0</v>
      </c>
    </row>
    <row r="31" spans="1:7" ht="31.5">
      <c r="A31" s="81" t="s">
        <v>50</v>
      </c>
      <c r="B31" s="69">
        <v>212</v>
      </c>
      <c r="C31" s="87">
        <v>112</v>
      </c>
      <c r="D31" s="8" t="e">
        <f>'Расчет сметы с НДС'!D24</f>
        <v>#DIV/0!</v>
      </c>
      <c r="E31" s="67">
        <f>'Расчет сметы с НДС'!E24</f>
        <v>0</v>
      </c>
    </row>
    <row r="32" spans="1:7" ht="30.75">
      <c r="A32" s="78" t="s">
        <v>49</v>
      </c>
      <c r="B32" s="3">
        <v>226</v>
      </c>
      <c r="C32" s="88"/>
      <c r="D32" s="8" t="e">
        <f>'Расчет сметы с НДС'!D25</f>
        <v>#DIV/0!</v>
      </c>
      <c r="E32" s="67">
        <f>'Расчет сметы с НДС'!E25</f>
        <v>0</v>
      </c>
      <c r="G32" s="47"/>
    </row>
    <row r="33" spans="1:7" ht="15.75" customHeight="1">
      <c r="A33" s="82" t="s">
        <v>56</v>
      </c>
      <c r="B33" s="83">
        <v>226</v>
      </c>
      <c r="C33" s="83">
        <v>241</v>
      </c>
      <c r="D33" s="8" t="e">
        <f>'Расчет сметы с НДС'!D26</f>
        <v>#DIV/0!</v>
      </c>
      <c r="E33" s="67">
        <f>'Расчет сметы с НДС'!E26</f>
        <v>0</v>
      </c>
      <c r="G33" s="47"/>
    </row>
    <row r="34" spans="1:7" ht="15.75">
      <c r="A34" s="14" t="s">
        <v>26</v>
      </c>
      <c r="B34" s="3">
        <v>221</v>
      </c>
      <c r="C34" s="87">
        <v>244</v>
      </c>
      <c r="D34" s="8" t="e">
        <f>'Расчет сметы с НДС'!D27</f>
        <v>#DIV/0!</v>
      </c>
      <c r="E34" s="67">
        <f>'Расчет сметы с НДС'!E27</f>
        <v>0</v>
      </c>
    </row>
    <row r="35" spans="1:7" ht="15.75">
      <c r="A35" s="14" t="s">
        <v>27</v>
      </c>
      <c r="B35" s="3">
        <v>222</v>
      </c>
      <c r="C35" s="99"/>
      <c r="D35" s="8" t="e">
        <f>'Расчет сметы с НДС'!D28</f>
        <v>#DIV/0!</v>
      </c>
      <c r="E35" s="67">
        <f>'Расчет сметы с НДС'!E28</f>
        <v>0</v>
      </c>
    </row>
    <row r="36" spans="1:7" ht="15.75">
      <c r="A36" s="9" t="s">
        <v>28</v>
      </c>
      <c r="B36" s="3">
        <v>223</v>
      </c>
      <c r="C36" s="99"/>
      <c r="D36" s="8" t="e">
        <f>'Расчет сметы с НДС'!D29</f>
        <v>#DIV/0!</v>
      </c>
      <c r="E36" s="67">
        <f>'Расчет сметы с НДС'!E29</f>
        <v>0</v>
      </c>
    </row>
    <row r="37" spans="1:7" ht="15.75">
      <c r="A37" s="11" t="s">
        <v>29</v>
      </c>
      <c r="B37" s="3">
        <v>225</v>
      </c>
      <c r="C37" s="99"/>
      <c r="D37" s="8" t="e">
        <f>'Расчет сметы с НДС'!D30</f>
        <v>#DIV/0!</v>
      </c>
      <c r="E37" s="67">
        <f>'Расчет сметы с НДС'!E30</f>
        <v>0</v>
      </c>
    </row>
    <row r="38" spans="1:7" ht="15.75">
      <c r="A38" s="14" t="s">
        <v>30</v>
      </c>
      <c r="B38" s="3">
        <v>226</v>
      </c>
      <c r="C38" s="99"/>
      <c r="D38" s="8" t="e">
        <f>'Расчет сметы с НДС'!D31</f>
        <v>#DIV/0!</v>
      </c>
      <c r="E38" s="67">
        <f>'Расчет сметы с НДС'!E31</f>
        <v>0</v>
      </c>
    </row>
    <row r="39" spans="1:7" ht="15.75">
      <c r="A39" s="14" t="s">
        <v>31</v>
      </c>
      <c r="B39" s="3">
        <v>310</v>
      </c>
      <c r="C39" s="99"/>
      <c r="D39" s="8" t="e">
        <f>'Расчет сметы с НДС'!D32</f>
        <v>#DIV/0!</v>
      </c>
      <c r="E39" s="67">
        <f>'Расчет сметы с НДС'!E32</f>
        <v>0</v>
      </c>
    </row>
    <row r="40" spans="1:7" ht="31.5">
      <c r="A40" s="16" t="s">
        <v>39</v>
      </c>
      <c r="B40" s="4">
        <v>341</v>
      </c>
      <c r="C40" s="99"/>
      <c r="D40" s="8" t="e">
        <f>'Расчет сметы с НДС'!D33</f>
        <v>#DIV/0!</v>
      </c>
      <c r="E40" s="67">
        <f>'Расчет сметы с НДС'!E33</f>
        <v>0</v>
      </c>
    </row>
    <row r="41" spans="1:7" ht="15.75">
      <c r="A41" s="16" t="s">
        <v>40</v>
      </c>
      <c r="B41" s="4">
        <v>342</v>
      </c>
      <c r="C41" s="99"/>
      <c r="D41" s="8" t="e">
        <f>'Расчет сметы с НДС'!D34</f>
        <v>#DIV/0!</v>
      </c>
      <c r="E41" s="67">
        <f>'Расчет сметы с НДС'!E34</f>
        <v>0</v>
      </c>
    </row>
    <row r="42" spans="1:7" ht="15.75">
      <c r="A42" s="63" t="s">
        <v>46</v>
      </c>
      <c r="B42" s="4">
        <v>343</v>
      </c>
      <c r="C42" s="99"/>
      <c r="D42" s="8"/>
      <c r="E42" s="67"/>
    </row>
    <row r="43" spans="1:7" ht="15.75">
      <c r="A43" s="16" t="s">
        <v>41</v>
      </c>
      <c r="B43" s="4">
        <v>345</v>
      </c>
      <c r="C43" s="99"/>
      <c r="D43" s="8" t="e">
        <f>'Расчет сметы с НДС'!D36</f>
        <v>#DIV/0!</v>
      </c>
      <c r="E43" s="67">
        <f>'Расчет сметы с НДС'!E36</f>
        <v>0</v>
      </c>
    </row>
    <row r="44" spans="1:7" ht="15.75">
      <c r="A44" s="16" t="s">
        <v>42</v>
      </c>
      <c r="B44" s="4">
        <v>346</v>
      </c>
      <c r="C44" s="99"/>
      <c r="D44" s="8" t="e">
        <f>'Расчет сметы с НДС'!D37</f>
        <v>#DIV/0!</v>
      </c>
      <c r="E44" s="67">
        <f>'Расчет сметы с НДС'!E37</f>
        <v>0</v>
      </c>
    </row>
    <row r="45" spans="1:7" ht="31.5">
      <c r="A45" s="16" t="s">
        <v>43</v>
      </c>
      <c r="B45" s="4">
        <v>349</v>
      </c>
      <c r="C45" s="88"/>
      <c r="D45" s="8" t="e">
        <f>'Расчет сметы с НДС'!D38</f>
        <v>#DIV/0!</v>
      </c>
      <c r="E45" s="67">
        <f>'Расчет сметы с НДС'!E38</f>
        <v>0</v>
      </c>
    </row>
    <row r="46" spans="1:7" ht="15.75">
      <c r="A46" s="14" t="s">
        <v>34</v>
      </c>
      <c r="B46" s="10"/>
      <c r="C46" s="6"/>
      <c r="D46" s="59" t="e">
        <f>SUM(D27:D45)</f>
        <v>#DIV/0!</v>
      </c>
      <c r="E46" s="59">
        <f>SUM(E27:E45)</f>
        <v>0</v>
      </c>
    </row>
    <row r="48" spans="1:7" ht="15.75">
      <c r="A48" s="22" t="s">
        <v>6</v>
      </c>
      <c r="B48" s="79"/>
      <c r="C48" s="79"/>
      <c r="D48" s="92"/>
      <c r="E48" s="92"/>
    </row>
    <row r="49" spans="1:5" ht="15.75">
      <c r="A49" s="20"/>
      <c r="B49" s="93" t="s">
        <v>51</v>
      </c>
      <c r="C49" s="94"/>
      <c r="D49" s="95" t="s">
        <v>52</v>
      </c>
      <c r="E49" s="95"/>
    </row>
    <row r="50" spans="1:5" ht="15.75">
      <c r="A50" s="20"/>
      <c r="B50" s="22"/>
      <c r="C50" s="20"/>
      <c r="D50" s="96"/>
      <c r="E50" s="96"/>
    </row>
    <row r="51" spans="1:5" ht="15.75">
      <c r="A51" s="22" t="s">
        <v>7</v>
      </c>
      <c r="B51" s="22"/>
      <c r="C51" s="20"/>
      <c r="D51" s="93" t="s">
        <v>53</v>
      </c>
      <c r="E51" s="93"/>
    </row>
    <row r="52" spans="1:5" ht="15.75">
      <c r="A52" s="22"/>
      <c r="B52" s="25"/>
      <c r="C52" s="26"/>
    </row>
    <row r="53" spans="1:5" ht="15.75">
      <c r="A53" s="24" t="s">
        <v>16</v>
      </c>
      <c r="B53" s="96"/>
      <c r="C53" s="96"/>
      <c r="D53" s="92" t="s">
        <v>10</v>
      </c>
      <c r="E53" s="92"/>
    </row>
    <row r="54" spans="1:5" ht="15.75">
      <c r="A54" s="22"/>
      <c r="B54" s="93" t="s">
        <v>51</v>
      </c>
      <c r="C54" s="94"/>
      <c r="E54" s="19"/>
    </row>
    <row r="55" spans="1:5" ht="15.75">
      <c r="A55" s="22"/>
      <c r="B55" s="80"/>
      <c r="C55" s="20"/>
      <c r="E55" s="19"/>
    </row>
    <row r="56" spans="1:5" ht="15.75">
      <c r="A56" s="21" t="s">
        <v>60</v>
      </c>
      <c r="B56" s="91"/>
      <c r="C56" s="91"/>
      <c r="D56" s="92" t="s">
        <v>61</v>
      </c>
      <c r="E56" s="92"/>
    </row>
    <row r="57" spans="1:5" ht="15.75">
      <c r="B57" s="93" t="s">
        <v>51</v>
      </c>
      <c r="C57" s="94"/>
    </row>
  </sheetData>
  <dataConsolidate/>
  <mergeCells count="26">
    <mergeCell ref="D2:E2"/>
    <mergeCell ref="D4:E4"/>
    <mergeCell ref="C1:D1"/>
    <mergeCell ref="A12:E12"/>
    <mergeCell ref="C6:E6"/>
    <mergeCell ref="D48:E48"/>
    <mergeCell ref="A9:E9"/>
    <mergeCell ref="A10:E10"/>
    <mergeCell ref="B27:B28"/>
    <mergeCell ref="C27:C28"/>
    <mergeCell ref="B29:B30"/>
    <mergeCell ref="C29:C30"/>
    <mergeCell ref="A11:E11"/>
    <mergeCell ref="C31:C32"/>
    <mergeCell ref="C34:C45"/>
    <mergeCell ref="A14:E14"/>
    <mergeCell ref="B56:C56"/>
    <mergeCell ref="D56:E56"/>
    <mergeCell ref="B57:C57"/>
    <mergeCell ref="D49:E49"/>
    <mergeCell ref="D50:E50"/>
    <mergeCell ref="D51:E51"/>
    <mergeCell ref="B53:C53"/>
    <mergeCell ref="D53:E53"/>
    <mergeCell ref="B54:C54"/>
    <mergeCell ref="B49:C49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сметы с НДС</vt:lpstr>
      <vt:lpstr>Бланк сметы с НДС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smyakotina</cp:lastModifiedBy>
  <cp:lastPrinted>2019-09-13T11:21:20Z</cp:lastPrinted>
  <dcterms:created xsi:type="dcterms:W3CDTF">2018-08-28T13:14:14Z</dcterms:created>
  <dcterms:modified xsi:type="dcterms:W3CDTF">2023-09-15T07:51:37Z</dcterms:modified>
</cp:coreProperties>
</file>